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341_128,03" sheetId="1" r:id="rId1"/>
    <sheet name="334_132,90" sheetId="2" r:id="rId2"/>
    <sheet name="161_140,65" sheetId="3" r:id="rId3"/>
    <sheet name="36_134,90" sheetId="4" r:id="rId4"/>
    <sheet name="S9_164,15" sheetId="5" r:id="rId5"/>
    <sheet name="S8_130,25" sheetId="6" r:id="rId6"/>
    <sheet name="S7_166,53" sheetId="7" r:id="rId7"/>
    <sheet name="S6_132,83" sheetId="8" r:id="rId8"/>
    <sheet name="S5_141,28" sheetId="9" r:id="rId9"/>
    <sheet name="S4_133,25" sheetId="10" r:id="rId10"/>
    <sheet name="S3_156,98" sheetId="11" r:id="rId11"/>
    <sheet name="S2_137,70" sheetId="12" r:id="rId12"/>
    <sheet name="S1_141,63" sheetId="13" r:id="rId13"/>
  </sheets>
  <definedNames/>
  <calcPr fullCalcOnLoad="1"/>
</workbook>
</file>

<file path=xl/sharedStrings.xml><?xml version="1.0" encoding="utf-8"?>
<sst xmlns="http://schemas.openxmlformats.org/spreadsheetml/2006/main" count="587" uniqueCount="64">
  <si>
    <t>Messung</t>
  </si>
  <si>
    <t>Durchschnitt</t>
  </si>
  <si>
    <t>Faktor</t>
  </si>
  <si>
    <t>Punkte</t>
  </si>
  <si>
    <t xml:space="preserve">  Länge der</t>
  </si>
  <si>
    <t>rechts</t>
  </si>
  <si>
    <t>cm</t>
  </si>
  <si>
    <t xml:space="preserve">  Hauptstange</t>
  </si>
  <si>
    <t>links</t>
  </si>
  <si>
    <t xml:space="preserve">  Gewicht des trockenen</t>
  </si>
  <si>
    <t>g</t>
  </si>
  <si>
    <t xml:space="preserve">  Geweihs mit kleinem Schädel</t>
  </si>
  <si>
    <t xml:space="preserve">  Gehörnvolumen</t>
  </si>
  <si>
    <t>g / ccm</t>
  </si>
  <si>
    <t xml:space="preserve">  Auslage</t>
  </si>
  <si>
    <t>0 - 4</t>
  </si>
  <si>
    <t xml:space="preserve">  Farbe</t>
  </si>
  <si>
    <t xml:space="preserve">  Perlung</t>
  </si>
  <si>
    <t xml:space="preserve">  Rosen</t>
  </si>
  <si>
    <t xml:space="preserve">  Spitzen der Enden</t>
  </si>
  <si>
    <t>0 - 2</t>
  </si>
  <si>
    <t xml:space="preserve">  Regelmässigkeit</t>
  </si>
  <si>
    <t>0 - 5</t>
  </si>
  <si>
    <t xml:space="preserve">  S U M M E</t>
  </si>
  <si>
    <t xml:space="preserve">  Abzüge</t>
  </si>
  <si>
    <t xml:space="preserve">  E N D S U M M E</t>
  </si>
  <si>
    <t>R E H B O C K</t>
  </si>
  <si>
    <t>( Capreolus capreolus L. )</t>
  </si>
  <si>
    <t>Nummer der Trophäe</t>
  </si>
  <si>
    <t>Land :</t>
  </si>
  <si>
    <t>Erlegungsort :</t>
  </si>
  <si>
    <t xml:space="preserve">Erleger : </t>
  </si>
  <si>
    <t>Erlegungsdatum:</t>
  </si>
  <si>
    <t>Bevertungsdatum:</t>
  </si>
  <si>
    <t>Bewertungskommission:</t>
  </si>
  <si>
    <t>Bewertungsort:</t>
  </si>
  <si>
    <t>Slowakei, Levice</t>
  </si>
  <si>
    <t>Slowakei</t>
  </si>
  <si>
    <t>Sečianky, okr. Veľký Krtíš</t>
  </si>
  <si>
    <t>Ing. Tibor  Cseri</t>
  </si>
  <si>
    <t>Farná, okr. Levice</t>
  </si>
  <si>
    <t>Alexander  Štefánek</t>
  </si>
  <si>
    <t>Jur nad Hronom, Starý Hrádok, okr. Levice</t>
  </si>
  <si>
    <t>Arpád  Tóth</t>
  </si>
  <si>
    <t>Ladislav  Lauko</t>
  </si>
  <si>
    <t>Ipeľský Sokolec, okr. Levice</t>
  </si>
  <si>
    <t>Čajkov, okr. Levice</t>
  </si>
  <si>
    <t>Blažej  Babinec</t>
  </si>
  <si>
    <t>Juraj  Csenkey</t>
  </si>
  <si>
    <t>Šamorín, okr. Dunajská Streda</t>
  </si>
  <si>
    <t>Hlavina, Babinec, okr. Rimavská Sobota</t>
  </si>
  <si>
    <t>Ing. Miloš  Krajec</t>
  </si>
  <si>
    <t>Ing. Ján  Hruška</t>
  </si>
  <si>
    <t>Sedem Chotár, Mojín, okr. Rimavská Sobota</t>
  </si>
  <si>
    <t>Pavel  Slávik</t>
  </si>
  <si>
    <t>Moča, okr. Komárno</t>
  </si>
  <si>
    <r>
      <t>Zoltán  F</t>
    </r>
    <r>
      <rPr>
        <b/>
        <sz val="12"/>
        <rFont val="Arial"/>
        <family val="2"/>
      </rPr>
      <t>ü</t>
    </r>
    <r>
      <rPr>
        <b/>
        <sz val="12"/>
        <rFont val="Arial CE"/>
        <family val="2"/>
      </rPr>
      <t>löp</t>
    </r>
  </si>
  <si>
    <r>
      <t>Ing. Zsigmond  F</t>
    </r>
    <r>
      <rPr>
        <b/>
        <sz val="12"/>
        <rFont val="Arial"/>
        <family val="2"/>
      </rPr>
      <t>ü</t>
    </r>
    <r>
      <rPr>
        <b/>
        <sz val="12"/>
        <rFont val="Arial CE"/>
        <family val="2"/>
      </rPr>
      <t>löp</t>
    </r>
  </si>
  <si>
    <t>S9</t>
  </si>
  <si>
    <t>Uhrinč, okr. Košice</t>
  </si>
  <si>
    <t>Igor Potočný</t>
  </si>
  <si>
    <t>S8</t>
  </si>
  <si>
    <t>Topoľ Zemplínske Hradište, okr.Trebišov</t>
  </si>
  <si>
    <t>Jozef Fígeľ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</si>
</sst>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%"/>
    <numFmt numFmtId="166" formatCode="0.000%"/>
    <numFmt numFmtId="167" formatCode="0.0"/>
  </numFmts>
  <fonts count="19">
    <font>
      <sz val="10"/>
      <name val="Arial"/>
      <family val="0"/>
    </font>
    <font>
      <b/>
      <sz val="14"/>
      <name val="Arial CE"/>
      <family val="0"/>
    </font>
    <font>
      <sz val="12"/>
      <name val="Arial CE"/>
      <family val="2"/>
    </font>
    <font>
      <u val="single"/>
      <sz val="14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2"/>
      <name val="Arial"/>
      <family val="0"/>
    </font>
    <font>
      <u val="single"/>
      <sz val="12"/>
      <name val="Arial CE"/>
      <family val="2"/>
    </font>
    <font>
      <b/>
      <sz val="1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1"/>
      <color indexed="18"/>
      <name val="Arial CE"/>
      <family val="2"/>
    </font>
    <font>
      <b/>
      <sz val="14"/>
      <name val="Arial"/>
      <family val="2"/>
    </font>
    <font>
      <b/>
      <i/>
      <sz val="10"/>
      <color indexed="10"/>
      <name val="Arial CE"/>
      <family val="0"/>
    </font>
    <font>
      <b/>
      <sz val="12"/>
      <name val="Arial CE"/>
      <family val="2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4" fontId="0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2" fontId="13" fillId="0" borderId="8" xfId="0" applyNumberFormat="1" applyFont="1" applyBorder="1" applyAlignment="1" applyProtection="1">
      <alignment horizontal="center" vertical="center"/>
      <protection hidden="1"/>
    </xf>
    <xf numFmtId="2" fontId="14" fillId="0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5" fillId="0" borderId="5" xfId="0" applyNumberFormat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14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14" fontId="17" fillId="0" borderId="0" xfId="0" applyNumberFormat="1" applyFont="1" applyAlignment="1" applyProtection="1">
      <alignment vertical="center"/>
      <protection hidden="1"/>
    </xf>
    <xf numFmtId="2" fontId="13" fillId="0" borderId="10" xfId="0" applyNumberFormat="1" applyFont="1" applyBorder="1" applyAlignment="1" applyProtection="1">
      <alignment horizontal="center" vertical="center"/>
      <protection hidden="1"/>
    </xf>
    <xf numFmtId="2" fontId="13" fillId="0" borderId="11" xfId="0" applyNumberFormat="1" applyFont="1" applyBorder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12" fillId="0" borderId="15" xfId="0" applyNumberFormat="1" applyFont="1" applyBorder="1" applyAlignment="1" applyProtection="1">
      <alignment horizontal="center" vertical="center"/>
      <protection hidden="1"/>
    </xf>
    <xf numFmtId="2" fontId="12" fillId="0" borderId="16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2" fontId="13" fillId="0" borderId="8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14" fontId="17" fillId="0" borderId="0" xfId="0" applyNumberFormat="1" applyFont="1" applyAlignment="1" applyProtection="1">
      <alignment horizontal="left" vertical="center"/>
      <protection hidden="1"/>
    </xf>
    <xf numFmtId="167" fontId="11" fillId="0" borderId="21" xfId="0" applyNumberFormat="1" applyFont="1" applyBorder="1" applyAlignment="1" applyProtection="1">
      <alignment horizontal="center" vertical="center"/>
      <protection hidden="1"/>
    </xf>
    <xf numFmtId="167" fontId="11" fillId="0" borderId="22" xfId="0" applyNumberFormat="1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165" fontId="12" fillId="0" borderId="1" xfId="19" applyNumberFormat="1" applyFont="1" applyBorder="1" applyAlignment="1" applyProtection="1">
      <alignment horizontal="center" vertical="center"/>
      <protection hidden="1"/>
    </xf>
    <xf numFmtId="2" fontId="13" fillId="0" borderId="14" xfId="0" applyNumberFormat="1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 applyProtection="1">
      <alignment horizontal="center" vertical="center"/>
      <protection hidden="1"/>
    </xf>
    <xf numFmtId="14" fontId="9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238125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9908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4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341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46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47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38925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27</v>
      </c>
      <c r="F23" s="48">
        <f>AVERAGE(E23,E24)</f>
        <v>26.6</v>
      </c>
      <c r="G23" s="56">
        <v>0.5</v>
      </c>
      <c r="H23" s="58">
        <f>F23*G23</f>
        <v>13.3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26.2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540</v>
      </c>
      <c r="F25" s="63">
        <f>E25-E26</f>
        <v>450</v>
      </c>
      <c r="G25" s="56">
        <v>0.1</v>
      </c>
      <c r="H25" s="35">
        <f>F25*G25</f>
        <v>45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370</v>
      </c>
      <c r="F27" s="24">
        <f>E25-E27</f>
        <v>170</v>
      </c>
      <c r="G27" s="15">
        <v>0.3</v>
      </c>
      <c r="H27" s="25">
        <f>G27*F27</f>
        <v>51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14</v>
      </c>
      <c r="F28" s="77">
        <f>E28/F23</f>
        <v>0.5263157894736842</v>
      </c>
      <c r="G28" s="9" t="s">
        <v>15</v>
      </c>
      <c r="H28" s="26">
        <f>IF(F28&lt;0.3005,0,IF(F28&lt;0.3495,1,IF(F28&lt;0.3995,2,IF(F28&lt;0.4495,3,IF(F28&lt;0.7495,4,0)))))</f>
        <v>4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4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3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2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4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128.3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/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128.3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4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50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52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38927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25</v>
      </c>
      <c r="F23" s="48">
        <f>AVERAGE(E23,E24)</f>
        <v>22.5</v>
      </c>
      <c r="G23" s="56">
        <v>0.5</v>
      </c>
      <c r="H23" s="58">
        <f>F23*G23</f>
        <v>11.25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20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585</v>
      </c>
      <c r="F25" s="63">
        <f>E25-E26</f>
        <v>495</v>
      </c>
      <c r="G25" s="56">
        <v>0.1</v>
      </c>
      <c r="H25" s="35">
        <f>F25*G25</f>
        <v>49.5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395</v>
      </c>
      <c r="F27" s="24">
        <f>E25-E27</f>
        <v>190</v>
      </c>
      <c r="G27" s="15">
        <v>0.3</v>
      </c>
      <c r="H27" s="25">
        <f>G27*F27</f>
        <v>57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9</v>
      </c>
      <c r="F28" s="77">
        <f>E28/F23</f>
        <v>0.4</v>
      </c>
      <c r="G28" s="9" t="s">
        <v>15</v>
      </c>
      <c r="H28" s="26">
        <f>IF(F28&lt;0.3005,0,IF(F28&lt;0.3495,1,IF(F28&lt;0.3995,2,IF(F28&lt;0.4495,3,IF(F28&lt;0.7495,4,0)))))</f>
        <v>3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4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3.5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3.5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1.5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1.5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134.75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>
        <v>1.5</v>
      </c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133.25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3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50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51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38949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26.3</v>
      </c>
      <c r="F23" s="48">
        <f>AVERAGE(E23,E24)</f>
        <v>26.950000000000003</v>
      </c>
      <c r="G23" s="56">
        <v>0.5</v>
      </c>
      <c r="H23" s="58">
        <f>F23*G23</f>
        <v>13.475000000000001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27.6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605</v>
      </c>
      <c r="F25" s="63">
        <f>E25-E26</f>
        <v>515</v>
      </c>
      <c r="G25" s="56">
        <v>0.1</v>
      </c>
      <c r="H25" s="35">
        <f>F25*G25</f>
        <v>51.5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360</v>
      </c>
      <c r="F27" s="24">
        <f>E25-E27</f>
        <v>245</v>
      </c>
      <c r="G27" s="15">
        <v>0.3</v>
      </c>
      <c r="H27" s="25">
        <f>G27*F27</f>
        <v>73.5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19</v>
      </c>
      <c r="F28" s="77">
        <f>E28/F23</f>
        <v>0.7050092764378478</v>
      </c>
      <c r="G28" s="9" t="s">
        <v>15</v>
      </c>
      <c r="H28" s="26">
        <f>IF(F28&lt;0.3005,0,IF(F28&lt;0.3495,1,IF(F28&lt;0.3995,2,IF(F28&lt;0.4495,3,IF(F28&lt;0.7495,4,0)))))</f>
        <v>4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4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3.5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4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1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2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156.975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/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156.975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2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49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48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38854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22.4</v>
      </c>
      <c r="F23" s="48">
        <f>AVERAGE(E23,E24)</f>
        <v>21.4</v>
      </c>
      <c r="G23" s="56">
        <v>0.5</v>
      </c>
      <c r="H23" s="58">
        <f>F23*G23</f>
        <v>10.7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20.4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580</v>
      </c>
      <c r="F25" s="63">
        <f>E25-E26</f>
        <v>490</v>
      </c>
      <c r="G25" s="56">
        <v>0.1</v>
      </c>
      <c r="H25" s="35">
        <f>F25*G25</f>
        <v>49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375</v>
      </c>
      <c r="F27" s="24">
        <f>E25-E27</f>
        <v>205</v>
      </c>
      <c r="G27" s="15">
        <v>0.3</v>
      </c>
      <c r="H27" s="25">
        <f>G27*F27</f>
        <v>61.5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15.8</v>
      </c>
      <c r="F28" s="77">
        <f>E28/F23</f>
        <v>0.7383177570093459</v>
      </c>
      <c r="G28" s="9" t="s">
        <v>15</v>
      </c>
      <c r="H28" s="26">
        <f>IF(F28&lt;0.3005,0,IF(F28&lt;0.3495,1,IF(F28&lt;0.3995,2,IF(F28&lt;0.4495,3,IF(F28&lt;0.7495,4,0)))))</f>
        <v>4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3.5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3.5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4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2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140.2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>
        <v>2.5</v>
      </c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137.7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1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38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39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38943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23</v>
      </c>
      <c r="F23" s="48">
        <f>AVERAGE(E23,E24)</f>
        <v>23.25</v>
      </c>
      <c r="G23" s="56">
        <v>0.5</v>
      </c>
      <c r="H23" s="58">
        <f>F23*G23</f>
        <v>11.625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23.5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615</v>
      </c>
      <c r="F25" s="63">
        <f>E25-E26</f>
        <v>540</v>
      </c>
      <c r="G25" s="56">
        <v>0.1</v>
      </c>
      <c r="H25" s="35">
        <f>F25*G25</f>
        <v>54</v>
      </c>
    </row>
    <row r="26" spans="1:8" ht="15" customHeight="1" thickBot="1">
      <c r="A26" s="41"/>
      <c r="B26" s="61" t="s">
        <v>11</v>
      </c>
      <c r="C26" s="62"/>
      <c r="D26" s="59"/>
      <c r="E26" s="74">
        <v>75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385</v>
      </c>
      <c r="F27" s="24">
        <f>E25-E27</f>
        <v>230</v>
      </c>
      <c r="G27" s="15">
        <v>0.3</v>
      </c>
      <c r="H27" s="25">
        <f>G27*F27</f>
        <v>69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8.5</v>
      </c>
      <c r="F28" s="77">
        <f>E28/F23</f>
        <v>0.3655913978494624</v>
      </c>
      <c r="G28" s="9" t="s">
        <v>15</v>
      </c>
      <c r="H28" s="26">
        <f>IF(F28&lt;0.3005,0,IF(F28&lt;0.3495,1,IF(F28&lt;0.3995,2,IF(F28&lt;0.4495,3,IF(F28&lt;0.7495,4,0)))))</f>
        <v>2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3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1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1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1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1.5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144.125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>
        <v>2.5</v>
      </c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141.625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19"/>
      <c r="E41" s="19"/>
      <c r="F41" s="20" t="s">
        <v>34</v>
      </c>
      <c r="G41" s="19"/>
      <c r="H41" s="20"/>
      <c r="I41" s="20"/>
      <c r="J41" s="20"/>
    </row>
    <row r="42" spans="2:10" ht="15" customHeight="1">
      <c r="B42" s="21"/>
      <c r="C42" s="34"/>
      <c r="D42" s="22"/>
      <c r="E42" s="22"/>
      <c r="F42" s="21"/>
      <c r="G42" s="21"/>
      <c r="H42" s="7"/>
      <c r="I42" s="21"/>
      <c r="J42" s="21"/>
    </row>
    <row r="43" spans="2:10" ht="15" customHeight="1">
      <c r="B43" s="18" t="s">
        <v>35</v>
      </c>
      <c r="C43" s="83" t="s">
        <v>36</v>
      </c>
      <c r="D43" s="20"/>
      <c r="E43" s="21"/>
      <c r="F43" s="21"/>
      <c r="G43" s="21"/>
      <c r="H43" s="21"/>
      <c r="I43" s="20"/>
      <c r="J43" s="20"/>
    </row>
    <row r="44" spans="2:10" ht="15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334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45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44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38962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25.8</v>
      </c>
      <c r="F23" s="48">
        <f>AVERAGE(E23,E24)</f>
        <v>25.8</v>
      </c>
      <c r="G23" s="56">
        <v>0.5</v>
      </c>
      <c r="H23" s="58">
        <f>F23*G23</f>
        <v>12.9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25.8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565</v>
      </c>
      <c r="F25" s="63">
        <f>E25-E26</f>
        <v>475</v>
      </c>
      <c r="G25" s="56">
        <v>0.1</v>
      </c>
      <c r="H25" s="35">
        <f>F25*G25</f>
        <v>47.5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375</v>
      </c>
      <c r="F27" s="24">
        <f>E25-E27</f>
        <v>190</v>
      </c>
      <c r="G27" s="15">
        <v>0.3</v>
      </c>
      <c r="H27" s="25">
        <f>G27*F27</f>
        <v>57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15.5</v>
      </c>
      <c r="F28" s="77">
        <f>E28/F23</f>
        <v>0.6007751937984496</v>
      </c>
      <c r="G28" s="9" t="s">
        <v>15</v>
      </c>
      <c r="H28" s="26">
        <f>IF(F28&lt;0.3005,0,IF(F28&lt;0.3495,1,IF(F28&lt;0.3995,2,IF(F28&lt;0.4495,3,IF(F28&lt;0.7495,4,0)))))</f>
        <v>4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3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1.5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2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3.5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133.4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>
        <v>0.5</v>
      </c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132.9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161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42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43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38943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28.2</v>
      </c>
      <c r="F23" s="48">
        <f>AVERAGE(E23,E24)</f>
        <v>27.299999999999997</v>
      </c>
      <c r="G23" s="56">
        <v>0.5</v>
      </c>
      <c r="H23" s="58">
        <f>F23*G23</f>
        <v>13.649999999999999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26.4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585</v>
      </c>
      <c r="F25" s="63">
        <f>E25-E26</f>
        <v>495</v>
      </c>
      <c r="G25" s="56">
        <v>0.1</v>
      </c>
      <c r="H25" s="35">
        <f>F25*G25</f>
        <v>49.5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380</v>
      </c>
      <c r="F27" s="24">
        <f>E25-E27</f>
        <v>205</v>
      </c>
      <c r="G27" s="15">
        <v>0.3</v>
      </c>
      <c r="H27" s="25">
        <f>G27*F27</f>
        <v>61.5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10.5</v>
      </c>
      <c r="F28" s="77">
        <f>E28/F23</f>
        <v>0.38461538461538464</v>
      </c>
      <c r="G28" s="9" t="s">
        <v>15</v>
      </c>
      <c r="H28" s="26">
        <f>IF(F28&lt;0.3005,0,IF(F28&lt;0.3495,1,IF(F28&lt;0.3995,2,IF(F28&lt;0.4495,3,IF(F28&lt;0.7495,4,0)))))</f>
        <v>2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4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1.5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3.5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3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140.65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/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140.65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36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40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41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38945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26</v>
      </c>
      <c r="F23" s="48">
        <f>AVERAGE(E23,E24)</f>
        <v>25.8</v>
      </c>
      <c r="G23" s="56">
        <v>0.5</v>
      </c>
      <c r="H23" s="58">
        <f>F23*G23</f>
        <v>12.9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25.6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545</v>
      </c>
      <c r="F25" s="63">
        <f>E25-E26</f>
        <v>455</v>
      </c>
      <c r="G25" s="56">
        <v>0.1</v>
      </c>
      <c r="H25" s="35">
        <f>F25*G25</f>
        <v>45.5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355</v>
      </c>
      <c r="F27" s="24">
        <f>E25-E27</f>
        <v>190</v>
      </c>
      <c r="G27" s="15">
        <v>0.3</v>
      </c>
      <c r="H27" s="25">
        <f>G27*F27</f>
        <v>57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9.5</v>
      </c>
      <c r="F28" s="77">
        <f>E28/F23</f>
        <v>0.3682170542635659</v>
      </c>
      <c r="G28" s="9" t="s">
        <v>15</v>
      </c>
      <c r="H28" s="26">
        <f>IF(F28&lt;0.3005,0,IF(F28&lt;0.3495,1,IF(F28&lt;0.3995,2,IF(F28&lt;0.4495,3,IF(F28&lt;0.7495,4,0)))))</f>
        <v>2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3.5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3.5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3.5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5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134.9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/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134.9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</mergeCells>
  <printOptions/>
  <pageMargins left="1.05" right="0.65" top="0.68" bottom="1" header="0.4921259845" footer="0.4921259845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 t="s">
        <v>58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59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60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38965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25.6</v>
      </c>
      <c r="F23" s="48">
        <f>AVERAGE(E23,E24)</f>
        <v>27.3</v>
      </c>
      <c r="G23" s="56">
        <v>0.5</v>
      </c>
      <c r="H23" s="58">
        <f>F23*G23</f>
        <v>13.65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29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640</v>
      </c>
      <c r="F25" s="63">
        <f>E25-E26</f>
        <v>550</v>
      </c>
      <c r="G25" s="56">
        <v>0.1</v>
      </c>
      <c r="H25" s="35">
        <f>F25*G25</f>
        <v>55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375</v>
      </c>
      <c r="F27" s="24">
        <f>E25-E27</f>
        <v>265</v>
      </c>
      <c r="G27" s="15">
        <v>0.3</v>
      </c>
      <c r="H27" s="25">
        <f>G27*F27</f>
        <v>79.5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12</v>
      </c>
      <c r="F28" s="77">
        <f>E28/F23</f>
        <v>0.43956043956043955</v>
      </c>
      <c r="G28" s="9" t="s">
        <v>15</v>
      </c>
      <c r="H28" s="26">
        <f>IF(F28&lt;0.3005,0,IF(F28&lt;0.3495,1,IF(F28&lt;0.3995,2,IF(F28&lt;0.4495,3,IF(F28&lt;0.7495,4,0)))))</f>
        <v>3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4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4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1.5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3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165.65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>
        <v>1.5</v>
      </c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164.15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 t="s">
        <v>61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62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63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38988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25.6</v>
      </c>
      <c r="F23" s="48">
        <f>AVERAGE(E23,E24)</f>
        <v>25.5</v>
      </c>
      <c r="G23" s="56">
        <v>0.5</v>
      </c>
      <c r="H23" s="58">
        <f>F23*G23</f>
        <v>12.75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25.4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530</v>
      </c>
      <c r="F25" s="63">
        <f>E25-E26</f>
        <v>440</v>
      </c>
      <c r="G25" s="56">
        <v>0.1</v>
      </c>
      <c r="H25" s="35">
        <f>F25*G25</f>
        <v>44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360</v>
      </c>
      <c r="F27" s="24">
        <f>E25-E27</f>
        <v>170</v>
      </c>
      <c r="G27" s="15">
        <v>0.3</v>
      </c>
      <c r="H27" s="25">
        <f>G27*F27</f>
        <v>51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16.5</v>
      </c>
      <c r="F28" s="77">
        <f>E28/F23</f>
        <v>0.6470588235294118</v>
      </c>
      <c r="G28" s="9" t="s">
        <v>15</v>
      </c>
      <c r="H28" s="26">
        <f>IF(F28&lt;0.3005,0,IF(F28&lt;0.3495,1,IF(F28&lt;0.3995,2,IF(F28&lt;0.4495,3,IF(F28&lt;0.7495,4,0)))))</f>
        <v>4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4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4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3.5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5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130.25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>
        <v>0</v>
      </c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130.25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7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55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57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38933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26.8</v>
      </c>
      <c r="F23" s="48">
        <f>AVERAGE(E23,E24)</f>
        <v>26.65</v>
      </c>
      <c r="G23" s="56">
        <v>0.5</v>
      </c>
      <c r="H23" s="58">
        <f>F23*G23</f>
        <v>13.325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26.5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714</v>
      </c>
      <c r="F25" s="63">
        <f>E25-E26</f>
        <v>624</v>
      </c>
      <c r="G25" s="56">
        <v>0.1</v>
      </c>
      <c r="H25" s="35">
        <f>F25*G25</f>
        <v>62.400000000000006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473</v>
      </c>
      <c r="F27" s="24">
        <f>E25-E27</f>
        <v>241</v>
      </c>
      <c r="G27" s="15">
        <v>0.3</v>
      </c>
      <c r="H27" s="25">
        <f>G27*F27</f>
        <v>72.3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15</v>
      </c>
      <c r="F28" s="77">
        <f>E28/F23</f>
        <v>0.5628517823639775</v>
      </c>
      <c r="G28" s="9" t="s">
        <v>15</v>
      </c>
      <c r="H28" s="26">
        <f>IF(F28&lt;0.3005,0,IF(F28&lt;0.3495,1,IF(F28&lt;0.3995,2,IF(F28&lt;0.4495,3,IF(F28&lt;0.7495,4,0)))))</f>
        <v>4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2.5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2.5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3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1.5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5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166.525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/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166.525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6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55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56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38864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25.2</v>
      </c>
      <c r="F23" s="48">
        <f>AVERAGE(E23,E24)</f>
        <v>25.85</v>
      </c>
      <c r="G23" s="56">
        <v>0.5</v>
      </c>
      <c r="H23" s="58">
        <f>F23*G23</f>
        <v>12.925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26.5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566</v>
      </c>
      <c r="F25" s="63">
        <f>E25-E26</f>
        <v>476</v>
      </c>
      <c r="G25" s="56">
        <v>0.1</v>
      </c>
      <c r="H25" s="35">
        <f>F25*G25</f>
        <v>47.6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380</v>
      </c>
      <c r="F27" s="24">
        <f>E25-E27</f>
        <v>186</v>
      </c>
      <c r="G27" s="15">
        <v>0.3</v>
      </c>
      <c r="H27" s="25">
        <f>G27*F27</f>
        <v>55.8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14.4</v>
      </c>
      <c r="F28" s="77">
        <f>E28/F23</f>
        <v>0.5570599613152805</v>
      </c>
      <c r="G28" s="9" t="s">
        <v>15</v>
      </c>
      <c r="H28" s="26">
        <f>IF(F28&lt;0.3005,0,IF(F28&lt;0.3495,1,IF(F28&lt;0.3995,2,IF(F28&lt;0.4495,3,IF(F28&lt;0.7495,4,0)))))</f>
        <v>4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0.5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3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3.5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3.5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132.825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/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132.825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4"/>
  <sheetViews>
    <sheetView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17.8515625" style="1" customWidth="1"/>
    <col min="3" max="3" width="10.140625" style="1" customWidth="1"/>
    <col min="4" max="5" width="9.140625" style="1" customWidth="1"/>
    <col min="6" max="6" width="11.8515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" customHeight="1"/>
    <row r="2" ht="15" customHeight="1"/>
    <row r="3" ht="15" customHeight="1"/>
    <row r="4" spans="6:8" ht="15" customHeight="1">
      <c r="F4" s="54" t="s">
        <v>26</v>
      </c>
      <c r="G4" s="54"/>
      <c r="H4" s="54"/>
    </row>
    <row r="5" ht="15" customHeight="1"/>
    <row r="6" spans="2:8" ht="15" customHeight="1">
      <c r="B6" s="2"/>
      <c r="C6" s="2"/>
      <c r="D6" s="2"/>
      <c r="E6" s="2"/>
      <c r="F6" s="55" t="s">
        <v>27</v>
      </c>
      <c r="G6" s="55"/>
      <c r="H6" s="55"/>
    </row>
    <row r="7" spans="2:8" ht="15" customHeight="1">
      <c r="B7" s="2"/>
      <c r="C7" s="2"/>
      <c r="D7" s="2"/>
      <c r="E7" s="2"/>
      <c r="F7" s="2"/>
      <c r="G7" s="2"/>
      <c r="H7" s="2"/>
    </row>
    <row r="8" ht="15" customHeight="1"/>
    <row r="9" ht="15" customHeight="1"/>
    <row r="10" spans="6:8" ht="25.5" customHeight="1">
      <c r="F10" s="3"/>
      <c r="G10" s="3"/>
      <c r="H10" s="4" t="s">
        <v>28</v>
      </c>
    </row>
    <row r="11" spans="2:8" ht="15" customHeight="1">
      <c r="B11" s="5"/>
      <c r="C11" s="5"/>
      <c r="D11" s="5"/>
      <c r="E11" s="5"/>
      <c r="F11" s="5"/>
      <c r="G11" s="6"/>
      <c r="H11" s="68">
        <v>5</v>
      </c>
    </row>
    <row r="12" spans="2:9" ht="15" customHeight="1">
      <c r="B12" s="5" t="s">
        <v>29</v>
      </c>
      <c r="C12" s="69" t="s">
        <v>37</v>
      </c>
      <c r="D12" s="5"/>
      <c r="E12" s="5"/>
      <c r="F12" s="7"/>
      <c r="G12" s="7"/>
      <c r="H12" s="68"/>
      <c r="I12" s="7"/>
    </row>
    <row r="13" spans="2:9" ht="15" customHeight="1">
      <c r="B13" s="8"/>
      <c r="C13" s="5"/>
      <c r="D13" s="5"/>
      <c r="E13" s="5"/>
      <c r="F13" s="5"/>
      <c r="G13" s="5"/>
      <c r="H13" s="68"/>
      <c r="I13" s="5"/>
    </row>
    <row r="14" spans="2:9" ht="15" customHeight="1">
      <c r="B14" s="5" t="s">
        <v>30</v>
      </c>
      <c r="C14" s="69" t="s">
        <v>53</v>
      </c>
      <c r="D14" s="5"/>
      <c r="E14" s="5"/>
      <c r="F14" s="7"/>
      <c r="G14" s="7"/>
      <c r="H14" s="7"/>
      <c r="I14" s="7"/>
    </row>
    <row r="15" spans="2:9" ht="15" customHeight="1">
      <c r="B15" s="8"/>
      <c r="C15" s="5"/>
      <c r="D15" s="5"/>
      <c r="E15" s="5"/>
      <c r="F15" s="7"/>
      <c r="G15" s="7"/>
      <c r="H15" s="7"/>
      <c r="I15" s="7"/>
    </row>
    <row r="16" spans="2:9" ht="15" customHeight="1">
      <c r="B16" s="5" t="s">
        <v>31</v>
      </c>
      <c r="C16" s="69" t="s">
        <v>54</v>
      </c>
      <c r="D16" s="5"/>
      <c r="E16" s="5"/>
      <c r="F16" s="7"/>
      <c r="G16" s="7"/>
      <c r="H16" s="7"/>
      <c r="I16" s="7"/>
    </row>
    <row r="17" spans="2:9" ht="15" customHeight="1">
      <c r="B17" s="8"/>
      <c r="C17" s="5"/>
      <c r="D17" s="5"/>
      <c r="E17" s="5"/>
      <c r="F17" s="7"/>
      <c r="G17" s="7"/>
      <c r="H17" s="7"/>
      <c r="I17" s="7"/>
    </row>
    <row r="18" spans="2:9" ht="15" customHeight="1">
      <c r="B18" s="5" t="s">
        <v>32</v>
      </c>
      <c r="C18" s="70">
        <v>38945</v>
      </c>
      <c r="D18" s="70"/>
      <c r="E18" s="70"/>
      <c r="F18" s="7"/>
      <c r="G18" s="7"/>
      <c r="H18" s="7"/>
      <c r="I18" s="7"/>
    </row>
    <row r="19" spans="2:9" ht="15" customHeight="1">
      <c r="B19" s="5"/>
      <c r="C19" s="5"/>
      <c r="D19" s="5"/>
      <c r="E19" s="5"/>
      <c r="F19" s="7"/>
      <c r="G19" s="7"/>
      <c r="H19" s="7"/>
      <c r="I19" s="7"/>
    </row>
    <row r="20" spans="2:9" ht="15" customHeight="1">
      <c r="B20" s="5"/>
      <c r="C20" s="5"/>
      <c r="D20" s="5"/>
      <c r="E20" s="5"/>
      <c r="F20" s="7"/>
      <c r="G20" s="7"/>
      <c r="H20" s="7"/>
      <c r="I20" s="7"/>
    </row>
    <row r="21" spans="2:9" ht="15" customHeight="1" thickBot="1">
      <c r="B21" s="8"/>
      <c r="C21" s="5"/>
      <c r="D21" s="5"/>
      <c r="E21" s="5"/>
      <c r="F21" s="37"/>
      <c r="G21" s="37"/>
      <c r="H21" s="7"/>
      <c r="I21" s="7"/>
    </row>
    <row r="22" spans="2:8" ht="15" customHeight="1" thickBot="1">
      <c r="B22" s="65"/>
      <c r="C22" s="66"/>
      <c r="D22" s="67" t="s">
        <v>0</v>
      </c>
      <c r="E22" s="67"/>
      <c r="F22" s="9" t="s">
        <v>1</v>
      </c>
      <c r="G22" s="9" t="s">
        <v>2</v>
      </c>
      <c r="H22" s="9" t="s">
        <v>3</v>
      </c>
    </row>
    <row r="23" spans="1:8" ht="15" customHeight="1">
      <c r="A23" s="39">
        <v>1</v>
      </c>
      <c r="B23" s="11" t="s">
        <v>4</v>
      </c>
      <c r="C23" s="12" t="s">
        <v>5</v>
      </c>
      <c r="D23" s="47" t="s">
        <v>6</v>
      </c>
      <c r="E23" s="71">
        <v>25.4</v>
      </c>
      <c r="F23" s="48">
        <f>AVERAGE(E23,E24)</f>
        <v>23.549999999999997</v>
      </c>
      <c r="G23" s="56">
        <v>0.5</v>
      </c>
      <c r="H23" s="58">
        <f>F23*G23</f>
        <v>11.774999999999999</v>
      </c>
    </row>
    <row r="24" spans="1:8" ht="15" customHeight="1" thickBot="1">
      <c r="A24" s="40"/>
      <c r="B24" s="11" t="s">
        <v>7</v>
      </c>
      <c r="C24" s="14" t="s">
        <v>8</v>
      </c>
      <c r="D24" s="47"/>
      <c r="E24" s="72">
        <v>21.7</v>
      </c>
      <c r="F24" s="49"/>
      <c r="G24" s="57"/>
      <c r="H24" s="58"/>
    </row>
    <row r="25" spans="1:8" ht="15" customHeight="1">
      <c r="A25" s="41">
        <v>2</v>
      </c>
      <c r="B25" s="38" t="s">
        <v>9</v>
      </c>
      <c r="C25" s="60"/>
      <c r="D25" s="56" t="s">
        <v>10</v>
      </c>
      <c r="E25" s="73">
        <v>610</v>
      </c>
      <c r="F25" s="63">
        <f>E25-E26</f>
        <v>520</v>
      </c>
      <c r="G25" s="56">
        <v>0.1</v>
      </c>
      <c r="H25" s="35">
        <f>F25*G25</f>
        <v>52</v>
      </c>
    </row>
    <row r="26" spans="1:8" ht="15" customHeight="1" thickBot="1">
      <c r="A26" s="41"/>
      <c r="B26" s="61" t="s">
        <v>11</v>
      </c>
      <c r="C26" s="62"/>
      <c r="D26" s="59"/>
      <c r="E26" s="74">
        <v>90</v>
      </c>
      <c r="F26" s="64"/>
      <c r="G26" s="59"/>
      <c r="H26" s="36"/>
    </row>
    <row r="27" spans="1:8" ht="15" customHeight="1" thickBot="1">
      <c r="A27" s="17">
        <v>3</v>
      </c>
      <c r="B27" s="50" t="s">
        <v>12</v>
      </c>
      <c r="C27" s="51"/>
      <c r="D27" s="15" t="s">
        <v>13</v>
      </c>
      <c r="E27" s="75">
        <v>395</v>
      </c>
      <c r="F27" s="24">
        <f>E25-E27</f>
        <v>215</v>
      </c>
      <c r="G27" s="15">
        <v>0.3</v>
      </c>
      <c r="H27" s="25">
        <f>G27*F27</f>
        <v>64.5</v>
      </c>
    </row>
    <row r="28" spans="1:8" ht="15" customHeight="1" thickBot="1">
      <c r="A28" s="16">
        <v>4</v>
      </c>
      <c r="B28" s="52" t="s">
        <v>14</v>
      </c>
      <c r="C28" s="53"/>
      <c r="D28" s="9" t="s">
        <v>6</v>
      </c>
      <c r="E28" s="76">
        <v>10</v>
      </c>
      <c r="F28" s="77">
        <f>E28/F23</f>
        <v>0.4246284501061572</v>
      </c>
      <c r="G28" s="9" t="s">
        <v>15</v>
      </c>
      <c r="H28" s="26">
        <f>IF(F28&lt;0.3005,0,IF(F28&lt;0.3495,1,IF(F28&lt;0.3995,2,IF(F28&lt;0.4495,3,IF(F28&lt;0.7495,4,0)))))</f>
        <v>3</v>
      </c>
    </row>
    <row r="29" spans="1:9" ht="15" customHeight="1" thickBot="1">
      <c r="A29" s="17">
        <v>5</v>
      </c>
      <c r="B29" s="50" t="s">
        <v>16</v>
      </c>
      <c r="C29" s="51"/>
      <c r="D29" s="51"/>
      <c r="E29" s="51"/>
      <c r="F29" s="51"/>
      <c r="G29" s="15" t="s">
        <v>15</v>
      </c>
      <c r="H29" s="25">
        <v>3</v>
      </c>
      <c r="I29" s="29">
        <f>IF(H29&lt;0,"error!",IF(H29&gt;4,"error!",""))</f>
      </c>
    </row>
    <row r="30" spans="1:9" ht="15" customHeight="1" thickBot="1">
      <c r="A30" s="16">
        <v>6</v>
      </c>
      <c r="B30" s="52" t="s">
        <v>17</v>
      </c>
      <c r="C30" s="53"/>
      <c r="D30" s="53"/>
      <c r="E30" s="53"/>
      <c r="F30" s="53"/>
      <c r="G30" s="9" t="s">
        <v>15</v>
      </c>
      <c r="H30" s="78">
        <v>2</v>
      </c>
      <c r="I30" s="29">
        <f>IF(H30&lt;0,"error!",IF(H30&gt;4,"error!",""))</f>
      </c>
    </row>
    <row r="31" spans="1:9" ht="15" customHeight="1" thickBot="1">
      <c r="A31" s="17">
        <v>7</v>
      </c>
      <c r="B31" s="50" t="s">
        <v>18</v>
      </c>
      <c r="C31" s="51"/>
      <c r="D31" s="51"/>
      <c r="E31" s="51"/>
      <c r="F31" s="51"/>
      <c r="G31" s="15" t="s">
        <v>15</v>
      </c>
      <c r="H31" s="25">
        <v>3.5</v>
      </c>
      <c r="I31" s="29">
        <f>IF(H31&lt;0,"error!",IF(H31&gt;4,"error!",""))</f>
      </c>
    </row>
    <row r="32" spans="1:9" ht="15" customHeight="1" thickBot="1">
      <c r="A32" s="16">
        <v>8</v>
      </c>
      <c r="B32" s="52" t="s">
        <v>19</v>
      </c>
      <c r="C32" s="53"/>
      <c r="D32" s="53"/>
      <c r="E32" s="53"/>
      <c r="F32" s="53"/>
      <c r="G32" s="9" t="s">
        <v>20</v>
      </c>
      <c r="H32" s="78">
        <v>2</v>
      </c>
      <c r="I32" s="29">
        <f>IF(H32&lt;0,"error!",IF(H32&gt;2,"error!",""))</f>
      </c>
    </row>
    <row r="33" spans="1:9" ht="15" customHeight="1" thickBot="1">
      <c r="A33" s="10">
        <v>9</v>
      </c>
      <c r="B33" s="50" t="s">
        <v>21</v>
      </c>
      <c r="C33" s="51"/>
      <c r="D33" s="51"/>
      <c r="E33" s="51"/>
      <c r="F33" s="51"/>
      <c r="G33" s="15" t="s">
        <v>22</v>
      </c>
      <c r="H33" s="25">
        <v>1</v>
      </c>
      <c r="I33" s="29">
        <f>IF(H33&lt;0,"error!",IF(H33&gt;5,"error!",""))</f>
      </c>
    </row>
    <row r="34" spans="1:8" ht="17.25" customHeight="1" thickBot="1">
      <c r="A34" s="45" t="s">
        <v>23</v>
      </c>
      <c r="B34" s="46"/>
      <c r="C34" s="46"/>
      <c r="D34" s="46"/>
      <c r="E34" s="46"/>
      <c r="F34" s="46"/>
      <c r="G34" s="46"/>
      <c r="H34" s="27">
        <f>SUM(H23:H33)</f>
        <v>142.775</v>
      </c>
    </row>
    <row r="35" spans="1:9" ht="16.5" customHeight="1" thickBot="1">
      <c r="A35" s="13">
        <v>10</v>
      </c>
      <c r="B35" s="30" t="s">
        <v>24</v>
      </c>
      <c r="C35" s="79"/>
      <c r="D35" s="79"/>
      <c r="E35" s="79"/>
      <c r="F35" s="80"/>
      <c r="G35" s="9" t="s">
        <v>22</v>
      </c>
      <c r="H35" s="81">
        <v>1.5</v>
      </c>
      <c r="I35" s="29">
        <f>IF(H35&lt;0,"error!",IF(H35&gt;5,"error!",""))</f>
      </c>
    </row>
    <row r="36" spans="1:8" ht="18" customHeight="1" thickBot="1">
      <c r="A36" s="42" t="s">
        <v>25</v>
      </c>
      <c r="B36" s="43"/>
      <c r="C36" s="43"/>
      <c r="D36" s="43"/>
      <c r="E36" s="43"/>
      <c r="F36" s="43"/>
      <c r="G36" s="44"/>
      <c r="H36" s="28">
        <f>H34-H35</f>
        <v>141.275</v>
      </c>
    </row>
    <row r="37" ht="15" customHeight="1"/>
    <row r="38" ht="15" customHeight="1"/>
    <row r="39" ht="15" customHeight="1"/>
    <row r="40" ht="15" customHeight="1"/>
    <row r="41" spans="2:10" ht="15" customHeight="1">
      <c r="B41" s="18" t="s">
        <v>33</v>
      </c>
      <c r="C41" s="82">
        <v>39164</v>
      </c>
      <c r="D41" s="31"/>
      <c r="E41" s="31"/>
      <c r="F41" s="20" t="s">
        <v>34</v>
      </c>
      <c r="G41" s="31"/>
      <c r="H41" s="20"/>
      <c r="I41" s="20"/>
      <c r="J41" s="20"/>
    </row>
    <row r="42" spans="2:10" ht="15" customHeight="1">
      <c r="B42" s="32"/>
      <c r="C42" s="34"/>
      <c r="D42" s="22"/>
      <c r="E42" s="22"/>
      <c r="F42" s="32"/>
      <c r="G42" s="32"/>
      <c r="H42" s="7"/>
      <c r="I42" s="32"/>
      <c r="J42" s="32"/>
    </row>
    <row r="43" spans="2:10" ht="15" customHeight="1">
      <c r="B43" s="18" t="s">
        <v>35</v>
      </c>
      <c r="C43" s="83" t="s">
        <v>36</v>
      </c>
      <c r="D43" s="20"/>
      <c r="E43" s="32"/>
      <c r="F43" s="32"/>
      <c r="G43" s="32"/>
      <c r="H43" s="32"/>
      <c r="I43" s="20"/>
      <c r="J43" s="20"/>
    </row>
    <row r="44" spans="2:10" ht="15" customHeight="1">
      <c r="B44" s="33"/>
      <c r="C44" s="33"/>
      <c r="D44" s="33"/>
      <c r="E44" s="33"/>
      <c r="F44" s="33"/>
      <c r="G44" s="33"/>
      <c r="H44" s="33"/>
      <c r="I44" s="33"/>
      <c r="J44" s="3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F57" sheet="1" objects="1" scenarios="1"/>
  <mergeCells count="29">
    <mergeCell ref="A23:A24"/>
    <mergeCell ref="A25:A26"/>
    <mergeCell ref="A36:G36"/>
    <mergeCell ref="A34:G34"/>
    <mergeCell ref="D23:D24"/>
    <mergeCell ref="F23:F24"/>
    <mergeCell ref="B29:F29"/>
    <mergeCell ref="B30:F30"/>
    <mergeCell ref="B31:F31"/>
    <mergeCell ref="C35:F35"/>
    <mergeCell ref="F4:H4"/>
    <mergeCell ref="F6:H6"/>
    <mergeCell ref="H11:H13"/>
    <mergeCell ref="B27:C27"/>
    <mergeCell ref="G23:G24"/>
    <mergeCell ref="H23:H24"/>
    <mergeCell ref="G25:G26"/>
    <mergeCell ref="H25:H26"/>
    <mergeCell ref="F21:G21"/>
    <mergeCell ref="B25:C25"/>
    <mergeCell ref="C18:E18"/>
    <mergeCell ref="B32:F32"/>
    <mergeCell ref="B33:F33"/>
    <mergeCell ref="B28:C28"/>
    <mergeCell ref="B26:C26"/>
    <mergeCell ref="D25:D26"/>
    <mergeCell ref="F25:F26"/>
    <mergeCell ref="B22:C22"/>
    <mergeCell ref="D22:E22"/>
  </mergeCells>
  <printOptions/>
  <pageMargins left="1.05" right="0.65" top="0.68" bottom="1" header="0.4921259845" footer="0.4921259845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homola</dc:creator>
  <cp:keywords/>
  <dc:description/>
  <cp:lastModifiedBy>homola</cp:lastModifiedBy>
  <cp:lastPrinted>2007-03-23T10:37:26Z</cp:lastPrinted>
  <dcterms:created xsi:type="dcterms:W3CDTF">2007-03-19T12:31:49Z</dcterms:created>
  <dcterms:modified xsi:type="dcterms:W3CDTF">2007-03-29T06:07:18Z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